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505" windowHeight="6030" activeTab="0"/>
  </bookViews>
  <sheets>
    <sheet name="Datos" sheetId="1" r:id="rId1"/>
    <sheet name="Departamentos" sheetId="2" r:id="rId2"/>
    <sheet name="Balance_EEG" sheetId="3" r:id="rId3"/>
    <sheet name="COPIAR DATOS" sheetId="4" r:id="rId4"/>
    <sheet name="CONSUMO_DPTO" sheetId="5" r:id="rId5"/>
  </sheets>
  <definedNames/>
  <calcPr fullCalcOnLoad="1"/>
</workbook>
</file>

<file path=xl/sharedStrings.xml><?xml version="1.0" encoding="utf-8"?>
<sst xmlns="http://schemas.openxmlformats.org/spreadsheetml/2006/main" count="116" uniqueCount="92">
  <si>
    <t>Institución:</t>
  </si>
  <si>
    <t>Estudiante:</t>
  </si>
  <si>
    <t>Departamento:</t>
  </si>
  <si>
    <t>Equipo:</t>
  </si>
  <si>
    <t>Fecha de Conexión:</t>
  </si>
  <si>
    <t>Fecha de desconexión:</t>
  </si>
  <si>
    <t>Modelo:</t>
  </si>
  <si>
    <t>Hora de Conexión:</t>
  </si>
  <si>
    <t>Hora de Desconexión:</t>
  </si>
  <si>
    <t>Datos Recopilados</t>
  </si>
  <si>
    <t>Tiempo de Conexión</t>
  </si>
  <si>
    <t>Fecha</t>
  </si>
  <si>
    <t>Vatios por Hora</t>
  </si>
  <si>
    <t>Consumo por Hora</t>
  </si>
  <si>
    <t>Total Consumo</t>
  </si>
  <si>
    <t>Colegio Ignacio Hernández</t>
  </si>
  <si>
    <t>Empresa eléctrica</t>
  </si>
  <si>
    <t>Datos por Departamento</t>
  </si>
  <si>
    <t>Equipo</t>
  </si>
  <si>
    <t>Colegio:</t>
  </si>
  <si>
    <t>Técnico Ignacio Hernández</t>
  </si>
  <si>
    <t>Datos de Consumo Recolectados Por Departamentos</t>
  </si>
  <si>
    <t>Modelo</t>
  </si>
  <si>
    <t>Departamento</t>
  </si>
  <si>
    <t>Fecha y Hora de Conexión:</t>
  </si>
  <si>
    <t>Fecha y Hora de Desconexión:</t>
  </si>
  <si>
    <t>Consumo Total del Departamento</t>
  </si>
  <si>
    <r>
      <t xml:space="preserve">Participación Estudiantil </t>
    </r>
    <r>
      <rPr>
        <b/>
        <i/>
        <sz val="12"/>
        <rFont val="Arial"/>
        <family val="2"/>
      </rPr>
      <t>"200 Horas de Servicio a la Comunidad"</t>
    </r>
  </si>
  <si>
    <r>
      <t>Participación Estudiantil "</t>
    </r>
    <r>
      <rPr>
        <b/>
        <i/>
        <sz val="12"/>
        <rFont val="Arial"/>
        <family val="2"/>
      </rPr>
      <t>200 Horas de Servicio a la Comunidad"</t>
    </r>
  </si>
  <si>
    <t>Total por Departamento</t>
  </si>
  <si>
    <t>Datos SOLAR QUEST</t>
  </si>
  <si>
    <t>Diferencia o Balance</t>
  </si>
  <si>
    <t>Datos de Consumo Recolectados Empresa Eléctrica</t>
  </si>
  <si>
    <t>Empresa Eléctrica</t>
  </si>
  <si>
    <t>Datos de Acondicionadores y otros</t>
  </si>
  <si>
    <t>Datos de Alumnos</t>
  </si>
  <si>
    <t>Trabajo Comunitario\Sistema Eléctrico</t>
  </si>
  <si>
    <t>Balance_eeg_saray_a</t>
  </si>
  <si>
    <t>Balance_eeg_lindon_b</t>
  </si>
  <si>
    <t>Balance_eeg_Daniela_ch</t>
  </si>
  <si>
    <t>Mis documentos\lorena_200</t>
  </si>
  <si>
    <t>Balance_eeg_lorena_s</t>
  </si>
  <si>
    <t>CONTROL DE CONSUMO POR DEPARTAMENTOS U OFICINAS</t>
  </si>
  <si>
    <t>EDIFICIO:</t>
  </si>
  <si>
    <t>EMPRESA ELÉCTRICA DE GALÁPAGOS</t>
  </si>
  <si>
    <t>DÍAS CONECTADOS:</t>
  </si>
  <si>
    <t>3 DÍAS</t>
  </si>
  <si>
    <t>DÍAS / MES:</t>
  </si>
  <si>
    <t xml:space="preserve"> WATTS_UP DE: </t>
  </si>
  <si>
    <t>SARITA VALLE</t>
  </si>
  <si>
    <t>F/CONEC:</t>
  </si>
  <si>
    <t>H/CONC:</t>
  </si>
  <si>
    <t>F/DESCON:</t>
  </si>
  <si>
    <t>H/DESCON:</t>
  </si>
  <si>
    <r>
      <t xml:space="preserve">DEPARTAMENTO DE: </t>
    </r>
    <r>
      <rPr>
        <b/>
        <sz val="10"/>
        <color indexed="10"/>
        <rFont val="Times New Roman"/>
        <family val="1"/>
      </rPr>
      <t xml:space="preserve"> </t>
    </r>
  </si>
  <si>
    <t xml:space="preserve">RECAUDACIÓN </t>
  </si>
  <si>
    <t>EQUIPO</t>
  </si>
  <si>
    <t>MODELO</t>
  </si>
  <si>
    <t>WATTS</t>
  </si>
  <si>
    <t>N-DÍAS</t>
  </si>
  <si>
    <t>W*N-DÍAS</t>
  </si>
  <si>
    <t>KWh/dia</t>
  </si>
  <si>
    <t>KWH. MENSUAL.</t>
  </si>
  <si>
    <t>COMPUTADORA</t>
  </si>
  <si>
    <t>COMPACT PRESARIO</t>
  </si>
  <si>
    <t>HACER PENTIUM IV</t>
  </si>
  <si>
    <t>IMPRESORA</t>
  </si>
  <si>
    <t>EPSON LX-300</t>
  </si>
  <si>
    <t>Otro</t>
  </si>
  <si>
    <t>Total</t>
  </si>
  <si>
    <t>Secretaria</t>
  </si>
  <si>
    <t>CPU</t>
  </si>
  <si>
    <t>Compaq Presario</t>
  </si>
  <si>
    <t>refrigerador</t>
  </si>
  <si>
    <t>Ecasa 732</t>
  </si>
  <si>
    <t>Regleta (CPU, Monitor; Impresora,</t>
  </si>
  <si>
    <t>Calculadora,Radio)</t>
  </si>
  <si>
    <t>Recepcion</t>
  </si>
  <si>
    <t>Radio trasmisor</t>
  </si>
  <si>
    <t>Motorola 43xz4</t>
  </si>
  <si>
    <t>Monitor</t>
  </si>
  <si>
    <t>Samsung 551 15"</t>
  </si>
  <si>
    <t>CONSUMO/ WATTS*DÍA</t>
  </si>
  <si>
    <t>Sistema Eléctrico</t>
  </si>
  <si>
    <t>Recepción</t>
  </si>
  <si>
    <t>Dispensador de Agua</t>
  </si>
  <si>
    <t>Ecasa 5434ZX</t>
  </si>
  <si>
    <t>Sarita Valle</t>
  </si>
  <si>
    <t>Refrigerador</t>
  </si>
  <si>
    <t>Energías Renovables "SOLAR QUEST"</t>
  </si>
  <si>
    <t>Total consumo de Edificación</t>
  </si>
  <si>
    <t>Datos de Consumo Recolectados de Forma Individual "WATTS UP"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</si>
</sst>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[$-300A]dddd\,\ dd&quot; de &quot;mmmm&quot; de &quot;yyyy"/>
  </numFmts>
  <fonts count="15">
    <font>
      <sz val="10"/>
      <name val="Arial"/>
      <family val="0"/>
    </font>
    <font>
      <sz val="16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Dauphin"/>
      <family val="1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0" xfId="0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14" fontId="0" fillId="2" borderId="0" xfId="0" applyNumberFormat="1" applyFill="1" applyAlignment="1">
      <alignment/>
    </xf>
    <xf numFmtId="20" fontId="0" fillId="2" borderId="0" xfId="0" applyNumberFormat="1" applyFill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" borderId="0" xfId="0" applyFill="1" applyBorder="1" applyAlignment="1">
      <alignment/>
    </xf>
    <xf numFmtId="0" fontId="3" fillId="2" borderId="14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22" fontId="0" fillId="2" borderId="15" xfId="0" applyNumberFormat="1" applyFill="1" applyBorder="1" applyAlignment="1">
      <alignment horizontal="center"/>
    </xf>
    <xf numFmtId="22" fontId="0" fillId="2" borderId="16" xfId="0" applyNumberFormat="1" applyFill="1" applyBorder="1" applyAlignment="1">
      <alignment horizontal="center"/>
    </xf>
    <xf numFmtId="0" fontId="3" fillId="2" borderId="17" xfId="0" applyFont="1" applyFill="1" applyBorder="1" applyAlignment="1">
      <alignment/>
    </xf>
    <xf numFmtId="0" fontId="0" fillId="2" borderId="18" xfId="0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4" borderId="19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22" fontId="0" fillId="0" borderId="2" xfId="0" applyNumberFormat="1" applyBorder="1" applyAlignment="1">
      <alignment/>
    </xf>
    <xf numFmtId="22" fontId="0" fillId="0" borderId="5" xfId="0" applyNumberFormat="1" applyBorder="1" applyAlignment="1">
      <alignment/>
    </xf>
    <xf numFmtId="0" fontId="7" fillId="4" borderId="20" xfId="0" applyFont="1" applyFill="1" applyBorder="1" applyAlignment="1">
      <alignment/>
    </xf>
    <xf numFmtId="0" fontId="0" fillId="5" borderId="0" xfId="0" applyFill="1" applyAlignment="1">
      <alignment/>
    </xf>
    <xf numFmtId="0" fontId="3" fillId="5" borderId="0" xfId="0" applyFont="1" applyFill="1" applyAlignment="1">
      <alignment/>
    </xf>
    <xf numFmtId="0" fontId="3" fillId="5" borderId="0" xfId="0" applyFont="1" applyFill="1" applyAlignment="1">
      <alignment/>
    </xf>
    <xf numFmtId="0" fontId="8" fillId="6" borderId="0" xfId="0" applyFont="1" applyFill="1" applyAlignment="1">
      <alignment/>
    </xf>
    <xf numFmtId="0" fontId="0" fillId="6" borderId="0" xfId="0" applyFill="1" applyAlignment="1">
      <alignment/>
    </xf>
    <xf numFmtId="0" fontId="9" fillId="6" borderId="0" xfId="0" applyFont="1" applyFill="1" applyAlignment="1">
      <alignment/>
    </xf>
    <xf numFmtId="20" fontId="0" fillId="6" borderId="0" xfId="0" applyNumberFormat="1" applyFill="1" applyAlignment="1">
      <alignment/>
    </xf>
    <xf numFmtId="0" fontId="10" fillId="7" borderId="11" xfId="0" applyFont="1" applyFill="1" applyBorder="1" applyAlignment="1">
      <alignment vertical="top" wrapText="1"/>
    </xf>
    <xf numFmtId="0" fontId="10" fillId="5" borderId="21" xfId="0" applyFont="1" applyFill="1" applyBorder="1" applyAlignment="1">
      <alignment vertical="top" wrapText="1"/>
    </xf>
    <xf numFmtId="0" fontId="11" fillId="2" borderId="22" xfId="0" applyFont="1" applyFill="1" applyBorder="1" applyAlignment="1">
      <alignment horizontal="center" vertical="top" wrapText="1"/>
    </xf>
    <xf numFmtId="0" fontId="11" fillId="2" borderId="23" xfId="0" applyFont="1" applyFill="1" applyBorder="1" applyAlignment="1">
      <alignment horizontal="center" vertical="top" wrapText="1"/>
    </xf>
    <xf numFmtId="0" fontId="11" fillId="2" borderId="24" xfId="0" applyFont="1" applyFill="1" applyBorder="1" applyAlignment="1">
      <alignment horizontal="center" vertical="top" wrapText="1"/>
    </xf>
    <xf numFmtId="0" fontId="11" fillId="2" borderId="25" xfId="0" applyFont="1" applyFill="1" applyBorder="1" applyAlignment="1">
      <alignment vertical="top" wrapText="1"/>
    </xf>
    <xf numFmtId="0" fontId="11" fillId="2" borderId="24" xfId="0" applyFont="1" applyFill="1" applyBorder="1" applyAlignment="1">
      <alignment vertical="top" wrapText="1"/>
    </xf>
    <xf numFmtId="0" fontId="12" fillId="2" borderId="26" xfId="0" applyFont="1" applyFill="1" applyBorder="1" applyAlignment="1">
      <alignment horizontal="center" vertical="top" wrapText="1"/>
    </xf>
    <xf numFmtId="0" fontId="13" fillId="0" borderId="27" xfId="0" applyFont="1" applyBorder="1" applyAlignment="1">
      <alignment horizontal="justify" vertical="top" wrapText="1"/>
    </xf>
    <xf numFmtId="0" fontId="13" fillId="0" borderId="20" xfId="0" applyFont="1" applyBorder="1" applyAlignment="1">
      <alignment horizontal="justify" vertical="top" wrapText="1"/>
    </xf>
    <xf numFmtId="0" fontId="13" fillId="4" borderId="27" xfId="0" applyFont="1" applyFill="1" applyBorder="1" applyAlignment="1">
      <alignment horizontal="justify" vertical="top" wrapText="1"/>
    </xf>
    <xf numFmtId="0" fontId="11" fillId="8" borderId="28" xfId="0" applyFont="1" applyFill="1" applyBorder="1" applyAlignment="1">
      <alignment vertical="top" wrapText="1"/>
    </xf>
    <xf numFmtId="0" fontId="13" fillId="9" borderId="29" xfId="0" applyFont="1" applyFill="1" applyBorder="1" applyAlignment="1">
      <alignment horizontal="justify" vertical="top" wrapText="1"/>
    </xf>
    <xf numFmtId="0" fontId="13" fillId="0" borderId="29" xfId="0" applyFont="1" applyBorder="1" applyAlignment="1">
      <alignment vertical="top" wrapText="1"/>
    </xf>
    <xf numFmtId="0" fontId="13" fillId="10" borderId="30" xfId="0" applyFont="1" applyFill="1" applyBorder="1" applyAlignment="1">
      <alignment horizontal="justify" vertical="top" wrapText="1"/>
    </xf>
    <xf numFmtId="0" fontId="11" fillId="8" borderId="11" xfId="0" applyFont="1" applyFill="1" applyBorder="1" applyAlignment="1">
      <alignment vertical="top" wrapText="1"/>
    </xf>
    <xf numFmtId="0" fontId="13" fillId="0" borderId="27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7" fillId="0" borderId="27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11" fillId="3" borderId="27" xfId="0" applyFont="1" applyFill="1" applyBorder="1" applyAlignment="1">
      <alignment horizontal="justify" vertical="top" wrapText="1"/>
    </xf>
    <xf numFmtId="0" fontId="11" fillId="3" borderId="1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11" fillId="3" borderId="30" xfId="0" applyFont="1" applyFill="1" applyBorder="1" applyAlignment="1">
      <alignment horizontal="justify" vertical="top" wrapText="1"/>
    </xf>
    <xf numFmtId="0" fontId="13" fillId="5" borderId="2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11" borderId="0" xfId="0" applyFont="1" applyFill="1" applyAlignment="1">
      <alignment horizontal="center"/>
    </xf>
    <xf numFmtId="0" fontId="4" fillId="12" borderId="0" xfId="0" applyFont="1" applyFill="1" applyAlignment="1">
      <alignment horizontal="center"/>
    </xf>
    <xf numFmtId="0" fontId="2" fillId="12" borderId="0" xfId="0" applyFont="1" applyFill="1" applyAlignment="1">
      <alignment horizontal="center"/>
    </xf>
    <xf numFmtId="0" fontId="5" fillId="13" borderId="0" xfId="0" applyFont="1" applyFill="1" applyAlignment="1">
      <alignment horizontal="center"/>
    </xf>
    <xf numFmtId="0" fontId="3" fillId="14" borderId="11" xfId="0" applyFont="1" applyFill="1" applyBorder="1" applyAlignment="1">
      <alignment horizontal="center"/>
    </xf>
    <xf numFmtId="0" fontId="3" fillId="14" borderId="2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3" borderId="32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1" fillId="11" borderId="17" xfId="0" applyFont="1" applyFill="1" applyBorder="1" applyAlignment="1">
      <alignment horizontal="center"/>
    </xf>
    <xf numFmtId="0" fontId="1" fillId="11" borderId="18" xfId="0" applyFont="1" applyFill="1" applyBorder="1" applyAlignment="1">
      <alignment horizontal="center"/>
    </xf>
    <xf numFmtId="0" fontId="1" fillId="11" borderId="15" xfId="0" applyFont="1" applyFill="1" applyBorder="1" applyAlignment="1">
      <alignment horizontal="center"/>
    </xf>
    <xf numFmtId="0" fontId="4" fillId="12" borderId="14" xfId="0" applyFont="1" applyFill="1" applyBorder="1" applyAlignment="1">
      <alignment horizontal="center"/>
    </xf>
    <xf numFmtId="0" fontId="2" fillId="12" borderId="0" xfId="0" applyFont="1" applyFill="1" applyBorder="1" applyAlignment="1">
      <alignment horizontal="center"/>
    </xf>
    <xf numFmtId="0" fontId="2" fillId="12" borderId="16" xfId="0" applyFont="1" applyFill="1" applyBorder="1" applyAlignment="1">
      <alignment horizontal="center"/>
    </xf>
    <xf numFmtId="0" fontId="5" fillId="13" borderId="20" xfId="0" applyFont="1" applyFill="1" applyBorder="1" applyAlignment="1">
      <alignment horizontal="center"/>
    </xf>
    <xf numFmtId="0" fontId="5" fillId="13" borderId="19" xfId="0" applyFont="1" applyFill="1" applyBorder="1" applyAlignment="1">
      <alignment horizontal="center"/>
    </xf>
    <xf numFmtId="0" fontId="5" fillId="13" borderId="30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11" xfId="0" applyFont="1" applyBorder="1" applyAlignment="1">
      <alignment horizontal="justify" vertical="top" wrapText="1"/>
    </xf>
    <xf numFmtId="0" fontId="13" fillId="0" borderId="21" xfId="0" applyFont="1" applyBorder="1" applyAlignment="1">
      <alignment horizontal="justify" vertical="top" wrapText="1"/>
    </xf>
    <xf numFmtId="0" fontId="11" fillId="3" borderId="11" xfId="0" applyFont="1" applyFill="1" applyBorder="1" applyAlignment="1">
      <alignment horizontal="justify" vertical="top" wrapText="1"/>
    </xf>
    <xf numFmtId="0" fontId="11" fillId="3" borderId="21" xfId="0" applyFont="1" applyFill="1" applyBorder="1" applyAlignment="1">
      <alignment horizontal="justify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0" fontId="11" fillId="2" borderId="25" xfId="0" applyFont="1" applyFill="1" applyBorder="1" applyAlignment="1">
      <alignment horizontal="center" vertical="top" wrapText="1"/>
    </xf>
    <xf numFmtId="0" fontId="11" fillId="2" borderId="33" xfId="0" applyFont="1" applyFill="1" applyBorder="1" applyAlignment="1">
      <alignment horizontal="center" vertical="top" wrapText="1"/>
    </xf>
    <xf numFmtId="0" fontId="13" fillId="0" borderId="28" xfId="0" applyFont="1" applyBorder="1" applyAlignment="1">
      <alignment horizontal="justify" vertical="top" wrapText="1"/>
    </xf>
    <xf numFmtId="0" fontId="13" fillId="0" borderId="34" xfId="0" applyFont="1" applyBorder="1" applyAlignment="1">
      <alignment horizontal="justify" vertical="top" wrapText="1"/>
    </xf>
    <xf numFmtId="14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14" fontId="0" fillId="6" borderId="19" xfId="0" applyNumberFormat="1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10" fillId="7" borderId="3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/>
    </xf>
    <xf numFmtId="0" fontId="14" fillId="4" borderId="30" xfId="0" applyNumberFormat="1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4" borderId="16" xfId="0" applyNumberFormat="1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</xdr:row>
      <xdr:rowOff>0</xdr:rowOff>
    </xdr:from>
    <xdr:to>
      <xdr:col>2</xdr:col>
      <xdr:colOff>190500</xdr:colOff>
      <xdr:row>7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61925"/>
          <a:ext cx="14287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14</xdr:row>
      <xdr:rowOff>0</xdr:rowOff>
    </xdr:from>
    <xdr:to>
      <xdr:col>1</xdr:col>
      <xdr:colOff>600075</xdr:colOff>
      <xdr:row>18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2266950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733425</xdr:colOff>
      <xdr:row>3</xdr:row>
      <xdr:rowOff>28575</xdr:rowOff>
    </xdr:from>
    <xdr:to>
      <xdr:col>3</xdr:col>
      <xdr:colOff>95250</xdr:colOff>
      <xdr:row>8</xdr:row>
      <xdr:rowOff>123825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" y="514350"/>
          <a:ext cx="8858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742950</xdr:colOff>
      <xdr:row>14</xdr:row>
      <xdr:rowOff>9525</xdr:rowOff>
    </xdr:from>
    <xdr:to>
      <xdr:col>8</xdr:col>
      <xdr:colOff>57150</xdr:colOff>
      <xdr:row>18</xdr:row>
      <xdr:rowOff>95250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2276475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13</xdr:row>
      <xdr:rowOff>152400</xdr:rowOff>
    </xdr:from>
    <xdr:to>
      <xdr:col>4</xdr:col>
      <xdr:colOff>95250</xdr:colOff>
      <xdr:row>18</xdr:row>
      <xdr:rowOff>76200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2257425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152400</xdr:rowOff>
    </xdr:from>
    <xdr:to>
      <xdr:col>6</xdr:col>
      <xdr:colOff>76200</xdr:colOff>
      <xdr:row>18</xdr:row>
      <xdr:rowOff>76200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0" y="2257425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152400</xdr:rowOff>
    </xdr:from>
    <xdr:to>
      <xdr:col>8</xdr:col>
      <xdr:colOff>76200</xdr:colOff>
      <xdr:row>29</xdr:row>
      <xdr:rowOff>76200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4038600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9525</xdr:rowOff>
    </xdr:from>
    <xdr:to>
      <xdr:col>6</xdr:col>
      <xdr:colOff>76200</xdr:colOff>
      <xdr:row>29</xdr:row>
      <xdr:rowOff>95250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0" y="4057650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9525</xdr:rowOff>
    </xdr:from>
    <xdr:to>
      <xdr:col>4</xdr:col>
      <xdr:colOff>76200</xdr:colOff>
      <xdr:row>29</xdr:row>
      <xdr:rowOff>95250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4057650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752475</xdr:colOff>
      <xdr:row>25</xdr:row>
      <xdr:rowOff>9525</xdr:rowOff>
    </xdr:from>
    <xdr:to>
      <xdr:col>2</xdr:col>
      <xdr:colOff>66675</xdr:colOff>
      <xdr:row>29</xdr:row>
      <xdr:rowOff>95250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4057650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0</xdr:row>
      <xdr:rowOff>133350</xdr:rowOff>
    </xdr:from>
    <xdr:to>
      <xdr:col>2</xdr:col>
      <xdr:colOff>514350</xdr:colOff>
      <xdr:row>4</xdr:row>
      <xdr:rowOff>76200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38275" y="1333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13</xdr:row>
      <xdr:rowOff>114300</xdr:rowOff>
    </xdr:from>
    <xdr:to>
      <xdr:col>2</xdr:col>
      <xdr:colOff>47625</xdr:colOff>
      <xdr:row>16</xdr:row>
      <xdr:rowOff>28575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221932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6</xdr:row>
      <xdr:rowOff>66675</xdr:rowOff>
    </xdr:from>
    <xdr:to>
      <xdr:col>1</xdr:col>
      <xdr:colOff>381000</xdr:colOff>
      <xdr:row>13</xdr:row>
      <xdr:rowOff>9525</xdr:rowOff>
    </xdr:to>
    <xdr:sp>
      <xdr:nvSpPr>
        <xdr:cNvPr id="13" name="Line 13"/>
        <xdr:cNvSpPr>
          <a:spLocks/>
        </xdr:cNvSpPr>
      </xdr:nvSpPr>
      <xdr:spPr>
        <a:xfrm flipV="1">
          <a:off x="1104900" y="1038225"/>
          <a:ext cx="38100" cy="1076325"/>
        </a:xfrm>
        <a:prstGeom prst="line">
          <a:avLst/>
        </a:prstGeom>
        <a:noFill/>
        <a:ln w="381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</xdr:row>
      <xdr:rowOff>0</xdr:rowOff>
    </xdr:from>
    <xdr:to>
      <xdr:col>1</xdr:col>
      <xdr:colOff>666750</xdr:colOff>
      <xdr:row>2</xdr:row>
      <xdr:rowOff>66675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409575" y="161925"/>
          <a:ext cx="1019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Servidor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="95" zoomScaleNormal="95" workbookViewId="0" topLeftCell="A1">
      <selection activeCell="B14" sqref="B14"/>
    </sheetView>
  </sheetViews>
  <sheetFormatPr defaultColWidth="11.421875" defaultRowHeight="12.75"/>
  <cols>
    <col min="1" max="1" width="22.00390625" style="0" customWidth="1"/>
    <col min="2" max="3" width="18.7109375" style="0" customWidth="1"/>
    <col min="4" max="5" width="12.7109375" style="0" customWidth="1"/>
    <col min="6" max="6" width="1.7109375" style="0" customWidth="1"/>
  </cols>
  <sheetData>
    <row r="1" spans="1:5" ht="20.25">
      <c r="A1" s="65" t="s">
        <v>89</v>
      </c>
      <c r="B1" s="65"/>
      <c r="C1" s="65"/>
      <c r="D1" s="65"/>
      <c r="E1" s="65"/>
    </row>
    <row r="2" spans="1:5" ht="15.75">
      <c r="A2" s="66" t="s">
        <v>28</v>
      </c>
      <c r="B2" s="67"/>
      <c r="C2" s="67"/>
      <c r="D2" s="67"/>
      <c r="E2" s="67"/>
    </row>
    <row r="3" spans="1:5" ht="19.5">
      <c r="A3" s="68" t="s">
        <v>91</v>
      </c>
      <c r="B3" s="68"/>
      <c r="C3" s="68"/>
      <c r="D3" s="68"/>
      <c r="E3" s="68"/>
    </row>
    <row r="4" spans="1:5" ht="12.75">
      <c r="A4" s="11" t="s">
        <v>15</v>
      </c>
      <c r="B4" s="11"/>
      <c r="C4" s="105" t="s">
        <v>1</v>
      </c>
      <c r="D4" s="11" t="s">
        <v>87</v>
      </c>
      <c r="E4" s="11"/>
    </row>
    <row r="5" spans="1:5" ht="12.75">
      <c r="A5" s="105" t="s">
        <v>0</v>
      </c>
      <c r="B5" s="11" t="s">
        <v>83</v>
      </c>
      <c r="C5" s="105" t="s">
        <v>4</v>
      </c>
      <c r="D5" s="14">
        <v>38094</v>
      </c>
      <c r="E5" s="11"/>
    </row>
    <row r="6" spans="1:5" ht="12.75">
      <c r="A6" s="105" t="s">
        <v>2</v>
      </c>
      <c r="B6" s="11" t="s">
        <v>84</v>
      </c>
      <c r="C6" s="105" t="s">
        <v>7</v>
      </c>
      <c r="D6" s="15">
        <v>0.375</v>
      </c>
      <c r="E6" s="11"/>
    </row>
    <row r="7" spans="1:5" ht="12.75">
      <c r="A7" s="105" t="s">
        <v>3</v>
      </c>
      <c r="B7" s="11" t="s">
        <v>85</v>
      </c>
      <c r="C7" s="105" t="s">
        <v>5</v>
      </c>
      <c r="D7" s="14">
        <v>38098</v>
      </c>
      <c r="E7" s="11"/>
    </row>
    <row r="8" spans="1:5" ht="13.5" thickBot="1">
      <c r="A8" s="105" t="s">
        <v>6</v>
      </c>
      <c r="B8" s="11" t="s">
        <v>86</v>
      </c>
      <c r="C8" s="105" t="s">
        <v>8</v>
      </c>
      <c r="D8" s="15">
        <v>0.4166666666666667</v>
      </c>
      <c r="E8" s="11"/>
    </row>
    <row r="9" spans="1:5" ht="13.5" thickBot="1">
      <c r="A9" s="71" t="s">
        <v>9</v>
      </c>
      <c r="B9" s="72"/>
      <c r="C9" s="72"/>
      <c r="D9" s="72"/>
      <c r="E9" s="73"/>
    </row>
    <row r="10" spans="1:5" ht="15" customHeight="1" thickBot="1">
      <c r="A10" s="13" t="s">
        <v>10</v>
      </c>
      <c r="B10" s="74" t="s">
        <v>12</v>
      </c>
      <c r="C10" s="74" t="s">
        <v>13</v>
      </c>
      <c r="D10" s="69" t="s">
        <v>14</v>
      </c>
      <c r="E10" s="70"/>
    </row>
    <row r="11" spans="1:5" ht="15" customHeight="1" thickBot="1">
      <c r="A11" s="12" t="s">
        <v>11</v>
      </c>
      <c r="B11" s="75"/>
      <c r="C11" s="75"/>
      <c r="D11" s="71">
        <f>B24-B12</f>
        <v>28.989999999997963</v>
      </c>
      <c r="E11" s="73"/>
    </row>
    <row r="12" spans="1:3" ht="12.75">
      <c r="A12" s="29">
        <v>38094.375</v>
      </c>
      <c r="B12" s="3">
        <v>21407.79</v>
      </c>
      <c r="C12" s="4">
        <f>(+B13-B12)*4</f>
        <v>3.039999999993597</v>
      </c>
    </row>
    <row r="13" spans="1:3" ht="12.75">
      <c r="A13" s="30">
        <v>38094.385416666664</v>
      </c>
      <c r="B13" s="6">
        <v>21408.55</v>
      </c>
      <c r="C13" s="7">
        <f aca="true" t="shared" si="0" ref="C13:C23">(+B14-B13)*4</f>
        <v>5.400000000008731</v>
      </c>
    </row>
    <row r="14" spans="1:3" ht="12.75">
      <c r="A14" s="30">
        <v>38094.395833333336</v>
      </c>
      <c r="B14" s="6">
        <v>21409.9</v>
      </c>
      <c r="C14" s="7">
        <f t="shared" si="0"/>
        <v>7.239999999990687</v>
      </c>
    </row>
    <row r="15" spans="1:3" ht="12.75">
      <c r="A15" s="30">
        <v>38094.40625</v>
      </c>
      <c r="B15" s="6">
        <v>21411.71</v>
      </c>
      <c r="C15" s="7">
        <f t="shared" si="0"/>
        <v>11.520000000004075</v>
      </c>
    </row>
    <row r="16" spans="1:3" ht="12.75">
      <c r="A16" s="30">
        <v>38094.416666666664</v>
      </c>
      <c r="B16" s="6">
        <v>21414.59</v>
      </c>
      <c r="C16" s="7">
        <f t="shared" si="0"/>
        <v>11.479999999995925</v>
      </c>
    </row>
    <row r="17" spans="1:3" ht="12.75">
      <c r="A17" s="30">
        <v>38094.427083333336</v>
      </c>
      <c r="B17" s="6">
        <v>21417.46</v>
      </c>
      <c r="C17" s="7">
        <f t="shared" si="0"/>
        <v>11.320000000006985</v>
      </c>
    </row>
    <row r="18" spans="1:3" ht="12.75">
      <c r="A18" s="30">
        <v>38094.4375</v>
      </c>
      <c r="B18" s="6">
        <v>21420.29</v>
      </c>
      <c r="C18" s="7">
        <f t="shared" si="0"/>
        <v>11.319999999992433</v>
      </c>
    </row>
    <row r="19" spans="1:3" ht="12.75">
      <c r="A19" s="30">
        <v>38094.447916666664</v>
      </c>
      <c r="B19" s="6">
        <v>21423.12</v>
      </c>
      <c r="C19" s="7">
        <f t="shared" si="0"/>
        <v>12.040000000008149</v>
      </c>
    </row>
    <row r="20" spans="1:3" ht="12.75">
      <c r="A20" s="30">
        <v>38094.458333333336</v>
      </c>
      <c r="B20" s="6">
        <v>21426.13</v>
      </c>
      <c r="C20" s="7">
        <f t="shared" si="0"/>
        <v>11.639999999999418</v>
      </c>
    </row>
    <row r="21" spans="1:3" ht="12.75">
      <c r="A21" s="30">
        <v>38094.46875</v>
      </c>
      <c r="B21" s="6">
        <v>21429.04</v>
      </c>
      <c r="C21" s="7">
        <f t="shared" si="0"/>
        <v>10.080000000001746</v>
      </c>
    </row>
    <row r="22" spans="1:3" ht="12.75">
      <c r="A22" s="30">
        <v>38094.479166666664</v>
      </c>
      <c r="B22" s="6">
        <v>21431.56</v>
      </c>
      <c r="C22" s="7">
        <f t="shared" si="0"/>
        <v>10.559999999997672</v>
      </c>
    </row>
    <row r="23" spans="1:3" ht="12.75">
      <c r="A23" s="30">
        <v>38094.489583333336</v>
      </c>
      <c r="B23" s="6">
        <v>21434.2</v>
      </c>
      <c r="C23" s="7">
        <f t="shared" si="0"/>
        <v>10.319999999992433</v>
      </c>
    </row>
    <row r="24" spans="1:3" ht="12.75">
      <c r="A24" s="30">
        <v>38094.5</v>
      </c>
      <c r="B24" s="6">
        <v>21436.78</v>
      </c>
      <c r="C24" s="7"/>
    </row>
    <row r="25" spans="1:3" ht="12.75">
      <c r="A25" s="5"/>
      <c r="B25" s="6"/>
      <c r="C25" s="7"/>
    </row>
    <row r="26" spans="1:3" ht="13.5" thickBot="1">
      <c r="A26" s="8"/>
      <c r="B26" s="9"/>
      <c r="C26" s="10"/>
    </row>
  </sheetData>
  <mergeCells count="8">
    <mergeCell ref="A1:E1"/>
    <mergeCell ref="A2:E2"/>
    <mergeCell ref="A3:E3"/>
    <mergeCell ref="D10:E10"/>
    <mergeCell ref="A9:E9"/>
    <mergeCell ref="B10:B11"/>
    <mergeCell ref="C10:C11"/>
    <mergeCell ref="D11:E11"/>
  </mergeCells>
  <printOptions/>
  <pageMargins left="0.7874015748031497" right="0.1968503937007874" top="0.7874015748031497" bottom="0.1968503937007874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2" sqref="A2:D2"/>
    </sheetView>
  </sheetViews>
  <sheetFormatPr defaultColWidth="11.421875" defaultRowHeight="12.75"/>
  <cols>
    <col min="1" max="1" width="18.7109375" style="0" customWidth="1"/>
    <col min="2" max="3" width="28.7109375" style="0" customWidth="1"/>
    <col min="4" max="4" width="18.28125" style="0" customWidth="1"/>
    <col min="5" max="5" width="2.140625" style="0" customWidth="1"/>
    <col min="6" max="7" width="18.28125" style="0" customWidth="1"/>
  </cols>
  <sheetData>
    <row r="1" spans="1:4" ht="20.25">
      <c r="A1" s="76" t="s">
        <v>89</v>
      </c>
      <c r="B1" s="77"/>
      <c r="C1" s="77"/>
      <c r="D1" s="78"/>
    </row>
    <row r="2" spans="1:4" ht="15.75">
      <c r="A2" s="79" t="s">
        <v>27</v>
      </c>
      <c r="B2" s="80"/>
      <c r="C2" s="80"/>
      <c r="D2" s="81"/>
    </row>
    <row r="3" spans="1:4" ht="20.25" thickBot="1">
      <c r="A3" s="82" t="s">
        <v>21</v>
      </c>
      <c r="B3" s="83"/>
      <c r="C3" s="83"/>
      <c r="D3" s="84"/>
    </row>
    <row r="4" spans="1:4" ht="12.75">
      <c r="A4" s="19" t="s">
        <v>19</v>
      </c>
      <c r="B4" s="18" t="s">
        <v>20</v>
      </c>
      <c r="C4" s="20" t="s">
        <v>24</v>
      </c>
      <c r="D4" s="21">
        <v>38094.375</v>
      </c>
    </row>
    <row r="5" spans="1:4" ht="13.5" thickBot="1">
      <c r="A5" s="19" t="s">
        <v>0</v>
      </c>
      <c r="B5" s="18" t="s">
        <v>16</v>
      </c>
      <c r="C5" s="20" t="s">
        <v>25</v>
      </c>
      <c r="D5" s="22">
        <v>38098.416666666664</v>
      </c>
    </row>
    <row r="6" spans="1:4" ht="13.5" thickBot="1">
      <c r="A6" s="71" t="s">
        <v>17</v>
      </c>
      <c r="B6" s="72"/>
      <c r="C6" s="72"/>
      <c r="D6" s="73"/>
    </row>
    <row r="7" spans="1:4" ht="15" customHeight="1">
      <c r="A7" s="87" t="s">
        <v>23</v>
      </c>
      <c r="B7" s="74" t="s">
        <v>18</v>
      </c>
      <c r="C7" s="74" t="s">
        <v>22</v>
      </c>
      <c r="D7" s="85" t="s">
        <v>13</v>
      </c>
    </row>
    <row r="8" spans="1:4" ht="15" customHeight="1" thickBot="1">
      <c r="A8" s="88"/>
      <c r="B8" s="75"/>
      <c r="C8" s="75"/>
      <c r="D8" s="86"/>
    </row>
    <row r="9" spans="1:4" ht="12.75">
      <c r="A9" s="2" t="s">
        <v>70</v>
      </c>
      <c r="B9" s="3" t="s">
        <v>71</v>
      </c>
      <c r="C9" s="3" t="s">
        <v>72</v>
      </c>
      <c r="D9" s="4">
        <v>25</v>
      </c>
    </row>
    <row r="10" spans="1:4" ht="12.75">
      <c r="A10" s="5"/>
      <c r="B10" s="6" t="s">
        <v>88</v>
      </c>
      <c r="C10" s="6" t="s">
        <v>74</v>
      </c>
      <c r="D10" s="7">
        <v>64</v>
      </c>
    </row>
    <row r="11" spans="1:4" ht="12.75">
      <c r="A11" s="5"/>
      <c r="B11" s="6" t="s">
        <v>75</v>
      </c>
      <c r="C11" s="6"/>
      <c r="D11" s="7">
        <v>71</v>
      </c>
    </row>
    <row r="12" spans="1:4" ht="12.75">
      <c r="A12" s="5"/>
      <c r="B12" s="6" t="s">
        <v>76</v>
      </c>
      <c r="C12" s="6"/>
      <c r="D12" s="7"/>
    </row>
    <row r="13" spans="1:4" ht="12.75">
      <c r="A13" s="5"/>
      <c r="B13" s="6"/>
      <c r="C13" s="6"/>
      <c r="D13" s="7"/>
    </row>
    <row r="14" spans="1:4" ht="13.5" thickBot="1">
      <c r="A14" s="8"/>
      <c r="B14" s="9"/>
      <c r="C14" s="9"/>
      <c r="D14" s="10"/>
    </row>
    <row r="15" spans="2:4" ht="13.5" thickBot="1">
      <c r="B15" s="69" t="s">
        <v>26</v>
      </c>
      <c r="C15" s="70"/>
      <c r="D15" s="1">
        <f>SUM(D9:D14)</f>
        <v>160</v>
      </c>
    </row>
  </sheetData>
  <mergeCells count="9">
    <mergeCell ref="B15:C15"/>
    <mergeCell ref="C7:C8"/>
    <mergeCell ref="A1:D1"/>
    <mergeCell ref="A2:D2"/>
    <mergeCell ref="A3:D3"/>
    <mergeCell ref="A6:D6"/>
    <mergeCell ref="D7:D8"/>
    <mergeCell ref="A7:A8"/>
    <mergeCell ref="B7:B8"/>
  </mergeCells>
  <printOptions/>
  <pageMargins left="0.3937007874015748" right="0.75" top="0.7874015748031497" bottom="0.1968503937007874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13" sqref="C13"/>
    </sheetView>
  </sheetViews>
  <sheetFormatPr defaultColWidth="11.421875" defaultRowHeight="12.75"/>
  <cols>
    <col min="1" max="1" width="18.7109375" style="0" customWidth="1"/>
    <col min="2" max="2" width="28.7109375" style="0" customWidth="1"/>
    <col min="3" max="3" width="25.7109375" style="0" customWidth="1"/>
    <col min="4" max="4" width="11.7109375" style="0" customWidth="1"/>
    <col min="5" max="5" width="16.7109375" style="0" customWidth="1"/>
    <col min="6" max="6" width="1.7109375" style="0" customWidth="1"/>
    <col min="7" max="8" width="18.28125" style="0" customWidth="1"/>
  </cols>
  <sheetData>
    <row r="1" spans="1:5" ht="20.25">
      <c r="A1" s="76" t="s">
        <v>89</v>
      </c>
      <c r="B1" s="77"/>
      <c r="C1" s="77"/>
      <c r="D1" s="77"/>
      <c r="E1" s="78"/>
    </row>
    <row r="2" spans="1:5" ht="15.75">
      <c r="A2" s="79" t="s">
        <v>27</v>
      </c>
      <c r="B2" s="80"/>
      <c r="C2" s="80"/>
      <c r="D2" s="80"/>
      <c r="E2" s="81"/>
    </row>
    <row r="3" spans="1:5" ht="20.25" thickBot="1">
      <c r="A3" s="82" t="s">
        <v>32</v>
      </c>
      <c r="B3" s="83"/>
      <c r="C3" s="83"/>
      <c r="D3" s="83"/>
      <c r="E3" s="84"/>
    </row>
    <row r="4" spans="1:5" ht="12.75">
      <c r="A4" s="23" t="s">
        <v>19</v>
      </c>
      <c r="B4" s="24" t="s">
        <v>20</v>
      </c>
      <c r="C4" s="25" t="s">
        <v>24</v>
      </c>
      <c r="D4" s="25"/>
      <c r="E4" s="21">
        <v>38094.375</v>
      </c>
    </row>
    <row r="5" spans="1:5" ht="12.75">
      <c r="A5" s="19" t="s">
        <v>0</v>
      </c>
      <c r="B5" s="18" t="s">
        <v>33</v>
      </c>
      <c r="C5" s="20" t="s">
        <v>25</v>
      </c>
      <c r="D5" s="20"/>
      <c r="E5" s="22">
        <v>38098.416666666664</v>
      </c>
    </row>
    <row r="6" spans="1:5" ht="12.75">
      <c r="A6" s="28" t="s">
        <v>35</v>
      </c>
      <c r="B6" s="107">
        <f>E19</f>
        <v>215</v>
      </c>
      <c r="C6" s="27" t="s">
        <v>30</v>
      </c>
      <c r="D6" s="27"/>
      <c r="E6" s="108">
        <v>582</v>
      </c>
    </row>
    <row r="7" spans="1:5" ht="13.5" thickBot="1">
      <c r="A7" s="31" t="s">
        <v>31</v>
      </c>
      <c r="B7" s="109">
        <f>E6-E7-B6</f>
        <v>37</v>
      </c>
      <c r="C7" s="26" t="s">
        <v>34</v>
      </c>
      <c r="D7" s="26"/>
      <c r="E7" s="106">
        <v>330</v>
      </c>
    </row>
    <row r="8" spans="1:5" ht="13.5" thickBot="1">
      <c r="A8" s="71" t="s">
        <v>17</v>
      </c>
      <c r="B8" s="72"/>
      <c r="C8" s="72"/>
      <c r="D8" s="72"/>
      <c r="E8" s="73"/>
    </row>
    <row r="9" spans="1:5" ht="15" customHeight="1">
      <c r="A9" s="87" t="s">
        <v>23</v>
      </c>
      <c r="B9" s="74" t="s">
        <v>18</v>
      </c>
      <c r="C9" s="74" t="s">
        <v>22</v>
      </c>
      <c r="D9" s="85" t="s">
        <v>13</v>
      </c>
      <c r="E9" s="85" t="s">
        <v>29</v>
      </c>
    </row>
    <row r="10" spans="1:5" ht="15" customHeight="1" thickBot="1">
      <c r="A10" s="88"/>
      <c r="B10" s="75"/>
      <c r="C10" s="75"/>
      <c r="D10" s="86"/>
      <c r="E10" s="86"/>
    </row>
    <row r="11" spans="1:5" ht="12.75">
      <c r="A11" s="2" t="s">
        <v>70</v>
      </c>
      <c r="B11" s="3" t="s">
        <v>71</v>
      </c>
      <c r="C11" s="3" t="s">
        <v>72</v>
      </c>
      <c r="D11" s="4">
        <v>25</v>
      </c>
      <c r="E11" s="4">
        <f>SUM(D11:D13)</f>
        <v>160</v>
      </c>
    </row>
    <row r="12" spans="1:5" ht="12.75">
      <c r="A12" s="5"/>
      <c r="B12" s="6" t="s">
        <v>73</v>
      </c>
      <c r="C12" s="6" t="s">
        <v>74</v>
      </c>
      <c r="D12" s="7">
        <v>64</v>
      </c>
      <c r="E12" s="7"/>
    </row>
    <row r="13" spans="1:5" ht="12.75">
      <c r="A13" s="5"/>
      <c r="B13" s="6" t="s">
        <v>75</v>
      </c>
      <c r="C13" s="6"/>
      <c r="D13" s="7">
        <v>71</v>
      </c>
      <c r="E13" s="7"/>
    </row>
    <row r="14" spans="1:5" ht="12.75">
      <c r="A14" s="5"/>
      <c r="B14" s="6" t="s">
        <v>76</v>
      </c>
      <c r="C14" s="6"/>
      <c r="D14" s="7"/>
      <c r="E14" s="7"/>
    </row>
    <row r="15" spans="1:5" ht="12.75">
      <c r="A15" s="5" t="s">
        <v>77</v>
      </c>
      <c r="B15" s="6" t="s">
        <v>78</v>
      </c>
      <c r="C15" s="6" t="s">
        <v>79</v>
      </c>
      <c r="D15" s="16">
        <v>20</v>
      </c>
      <c r="E15" s="7">
        <f>SUM(D15:D16)</f>
        <v>55</v>
      </c>
    </row>
    <row r="16" spans="1:5" ht="12.75">
      <c r="A16" s="5"/>
      <c r="B16" s="6" t="s">
        <v>80</v>
      </c>
      <c r="C16" s="6" t="s">
        <v>81</v>
      </c>
      <c r="D16" s="16">
        <v>35</v>
      </c>
      <c r="E16" s="7"/>
    </row>
    <row r="17" spans="1:5" ht="12.75">
      <c r="A17" s="5"/>
      <c r="B17" s="6"/>
      <c r="C17" s="6"/>
      <c r="D17" s="16"/>
      <c r="E17" s="7"/>
    </row>
    <row r="18" spans="1:5" ht="13.5" thickBot="1">
      <c r="A18" s="8"/>
      <c r="B18" s="9"/>
      <c r="C18" s="9"/>
      <c r="D18" s="17"/>
      <c r="E18" s="10"/>
    </row>
    <row r="19" spans="3:5" ht="13.5" thickBot="1">
      <c r="C19" s="69" t="s">
        <v>90</v>
      </c>
      <c r="D19" s="70"/>
      <c r="E19" s="110">
        <f>SUM(E11:E18)</f>
        <v>215</v>
      </c>
    </row>
  </sheetData>
  <mergeCells count="10">
    <mergeCell ref="C19:D19"/>
    <mergeCell ref="C9:C10"/>
    <mergeCell ref="A1:E1"/>
    <mergeCell ref="A2:E2"/>
    <mergeCell ref="A3:E3"/>
    <mergeCell ref="A8:E8"/>
    <mergeCell ref="E9:E10"/>
    <mergeCell ref="A9:A10"/>
    <mergeCell ref="B9:B10"/>
    <mergeCell ref="D9:D10"/>
  </mergeCells>
  <printOptions/>
  <pageMargins left="0.3937007874015748" right="0.75" top="0.7874015748031497" bottom="0.1968503937007874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4"/>
  <sheetViews>
    <sheetView zoomScale="75" zoomScaleNormal="75" workbookViewId="0" topLeftCell="A1">
      <selection activeCell="F12" sqref="F12"/>
    </sheetView>
  </sheetViews>
  <sheetFormatPr defaultColWidth="11.421875" defaultRowHeight="12.75"/>
  <sheetData>
    <row r="2" spans="3:6" ht="12.75">
      <c r="C2" s="89" t="s">
        <v>36</v>
      </c>
      <c r="D2" s="89"/>
      <c r="E2" s="89"/>
      <c r="F2" s="89"/>
    </row>
    <row r="6" ht="12.75">
      <c r="D6" t="s">
        <v>37</v>
      </c>
    </row>
    <row r="7" ht="12.75">
      <c r="D7" t="s">
        <v>38</v>
      </c>
    </row>
    <row r="8" ht="12.75">
      <c r="D8" t="s">
        <v>39</v>
      </c>
    </row>
    <row r="12" ht="12.75">
      <c r="A12" t="s">
        <v>40</v>
      </c>
    </row>
    <row r="14" ht="12.75">
      <c r="A14" t="s">
        <v>41</v>
      </c>
    </row>
  </sheetData>
  <mergeCells count="1">
    <mergeCell ref="C2:F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M36"/>
  <sheetViews>
    <sheetView zoomScale="90" zoomScaleNormal="90" workbookViewId="0" topLeftCell="A6">
      <selection activeCell="G18" sqref="G18"/>
    </sheetView>
  </sheetViews>
  <sheetFormatPr defaultColWidth="11.421875" defaultRowHeight="12.75" customHeight="1" zeroHeight="1"/>
  <cols>
    <col min="1" max="1" width="6.57421875" style="0" customWidth="1"/>
    <col min="2" max="2" width="20.57421875" style="0" customWidth="1"/>
    <col min="3" max="3" width="19.421875" style="0" customWidth="1"/>
    <col min="4" max="4" width="11.28125" style="0" customWidth="1"/>
    <col min="5" max="5" width="3.00390625" style="0" hidden="1" customWidth="1"/>
    <col min="6" max="6" width="6.57421875" style="0" bestFit="1" customWidth="1"/>
    <col min="7" max="7" width="10.00390625" style="0" customWidth="1"/>
    <col min="12" max="12" width="11.421875" style="32" customWidth="1"/>
    <col min="13" max="16384" width="0" style="0" hidden="1" customWidth="1"/>
  </cols>
  <sheetData>
    <row r="1" ht="12.75" hidden="1"/>
    <row r="2" ht="12.75" hidden="1"/>
    <row r="3" spans="1:11" ht="12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12.7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3" ht="12.7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M7" s="32"/>
    </row>
    <row r="8" spans="1:13" ht="15.75">
      <c r="A8" s="33"/>
      <c r="B8" s="66" t="s">
        <v>42</v>
      </c>
      <c r="C8" s="66"/>
      <c r="D8" s="66"/>
      <c r="E8" s="66"/>
      <c r="F8" s="66"/>
      <c r="G8" s="66"/>
      <c r="H8" s="66"/>
      <c r="I8" s="66"/>
      <c r="J8" s="66"/>
      <c r="K8" s="34"/>
      <c r="M8" s="32"/>
    </row>
    <row r="9" spans="1:13" ht="12.75">
      <c r="A9" s="32"/>
      <c r="B9" s="35" t="s">
        <v>43</v>
      </c>
      <c r="C9" s="36" t="s">
        <v>44</v>
      </c>
      <c r="D9" s="36"/>
      <c r="E9" s="36"/>
      <c r="F9" s="36"/>
      <c r="G9" s="36"/>
      <c r="H9" s="36"/>
      <c r="I9" s="36"/>
      <c r="J9" s="36"/>
      <c r="K9" s="32"/>
      <c r="M9" s="32"/>
    </row>
    <row r="10" spans="1:13" ht="12.75">
      <c r="A10" s="32"/>
      <c r="B10" s="37" t="s">
        <v>45</v>
      </c>
      <c r="C10" s="36" t="s">
        <v>46</v>
      </c>
      <c r="D10" s="36"/>
      <c r="E10" s="36"/>
      <c r="F10" s="36"/>
      <c r="G10" s="36"/>
      <c r="H10" s="36"/>
      <c r="I10" s="35" t="s">
        <v>47</v>
      </c>
      <c r="J10" s="36">
        <v>30</v>
      </c>
      <c r="K10" s="32"/>
      <c r="M10" s="32"/>
    </row>
    <row r="11" spans="1:13" ht="12.75">
      <c r="A11" s="32"/>
      <c r="B11" s="35" t="s">
        <v>48</v>
      </c>
      <c r="C11" s="36" t="s">
        <v>49</v>
      </c>
      <c r="D11" s="35" t="s">
        <v>50</v>
      </c>
      <c r="E11" s="36"/>
      <c r="F11" s="100">
        <v>38094</v>
      </c>
      <c r="G11" s="101"/>
      <c r="H11" s="36"/>
      <c r="I11" s="35" t="s">
        <v>51</v>
      </c>
      <c r="J11" s="38">
        <v>0.375</v>
      </c>
      <c r="K11" s="32"/>
      <c r="M11" s="32"/>
    </row>
    <row r="12" spans="1:13" ht="13.5" thickBot="1">
      <c r="A12" s="32"/>
      <c r="B12" s="36"/>
      <c r="C12" s="36"/>
      <c r="D12" s="35" t="s">
        <v>52</v>
      </c>
      <c r="E12" s="36"/>
      <c r="F12" s="102">
        <v>38098</v>
      </c>
      <c r="G12" s="103"/>
      <c r="H12" s="36"/>
      <c r="I12" s="35" t="s">
        <v>53</v>
      </c>
      <c r="J12" s="38">
        <v>0.3854166666666667</v>
      </c>
      <c r="K12" s="32"/>
      <c r="M12" s="32"/>
    </row>
    <row r="13" spans="1:13" ht="13.5" customHeight="1" thickBot="1">
      <c r="A13" s="32"/>
      <c r="B13" s="39" t="s">
        <v>54</v>
      </c>
      <c r="C13" s="104" t="s">
        <v>55</v>
      </c>
      <c r="D13" s="104"/>
      <c r="E13" s="104"/>
      <c r="F13" s="104"/>
      <c r="G13" s="104"/>
      <c r="H13" s="104"/>
      <c r="I13" s="104"/>
      <c r="J13" s="104"/>
      <c r="K13" s="40"/>
      <c r="M13" s="32"/>
    </row>
    <row r="14" spans="1:11" ht="24.75" thickBot="1">
      <c r="A14" s="32"/>
      <c r="B14" s="41" t="s">
        <v>56</v>
      </c>
      <c r="C14" s="42" t="s">
        <v>57</v>
      </c>
      <c r="D14" s="96" t="s">
        <v>58</v>
      </c>
      <c r="E14" s="97"/>
      <c r="F14" s="43" t="s">
        <v>59</v>
      </c>
      <c r="G14" s="44" t="s">
        <v>60</v>
      </c>
      <c r="H14" s="43" t="s">
        <v>61</v>
      </c>
      <c r="I14" s="45" t="s">
        <v>82</v>
      </c>
      <c r="J14" s="46" t="s">
        <v>62</v>
      </c>
      <c r="K14" s="32"/>
    </row>
    <row r="15" spans="1:11" ht="14.25" thickBot="1" thickTop="1">
      <c r="A15" s="32"/>
      <c r="B15" s="47" t="s">
        <v>63</v>
      </c>
      <c r="C15" s="48" t="s">
        <v>64</v>
      </c>
      <c r="D15" s="98">
        <v>125</v>
      </c>
      <c r="E15" s="99"/>
      <c r="F15" s="49">
        <v>3</v>
      </c>
      <c r="G15" s="50">
        <f>D15*F15</f>
        <v>375</v>
      </c>
      <c r="H15" s="51">
        <f>(G15/1000)/F15</f>
        <v>0.125</v>
      </c>
      <c r="I15" s="52">
        <f>(G15/F15)/72*24</f>
        <v>41.66666666666667</v>
      </c>
      <c r="J15" s="53">
        <f>H15*J10</f>
        <v>3.75</v>
      </c>
      <c r="K15" s="32"/>
    </row>
    <row r="16" spans="1:11" ht="14.25" thickBot="1" thickTop="1">
      <c r="A16" s="32"/>
      <c r="B16" s="47" t="s">
        <v>63</v>
      </c>
      <c r="C16" s="48" t="s">
        <v>65</v>
      </c>
      <c r="D16" s="90">
        <v>250</v>
      </c>
      <c r="E16" s="91"/>
      <c r="F16" s="49">
        <v>1</v>
      </c>
      <c r="G16" s="54">
        <f>D16*F16</f>
        <v>250</v>
      </c>
      <c r="H16" s="51">
        <f aca="true" t="shared" si="0" ref="H16:H23">(G16/1000)/F16</f>
        <v>0.25</v>
      </c>
      <c r="I16" s="52">
        <f>(G16/F16)/24*24</f>
        <v>250</v>
      </c>
      <c r="J16" s="53">
        <f>H16*J10</f>
        <v>7.5</v>
      </c>
      <c r="K16" s="32"/>
    </row>
    <row r="17" spans="1:11" ht="14.25" thickBot="1" thickTop="1">
      <c r="A17" s="32"/>
      <c r="B17" s="47" t="s">
        <v>66</v>
      </c>
      <c r="C17" s="48" t="s">
        <v>67</v>
      </c>
      <c r="D17" s="90">
        <v>500</v>
      </c>
      <c r="E17" s="91"/>
      <c r="F17" s="49">
        <v>3</v>
      </c>
      <c r="G17" s="54">
        <f>D17*F17</f>
        <v>1500</v>
      </c>
      <c r="H17" s="51">
        <f t="shared" si="0"/>
        <v>0.5</v>
      </c>
      <c r="I17" s="52">
        <f>(G17/F17)/72*24</f>
        <v>166.66666666666669</v>
      </c>
      <c r="J17" s="53">
        <f>H17*J10</f>
        <v>15</v>
      </c>
      <c r="K17" s="32"/>
    </row>
    <row r="18" spans="1:11" ht="14.25" thickBot="1" thickTop="1">
      <c r="A18" s="32"/>
      <c r="B18" s="47"/>
      <c r="C18" s="48"/>
      <c r="D18" s="90">
        <v>25</v>
      </c>
      <c r="E18" s="91"/>
      <c r="F18" s="49">
        <v>2</v>
      </c>
      <c r="G18" s="54">
        <f aca="true" t="shared" si="1" ref="G18:G23">D18*F18</f>
        <v>50</v>
      </c>
      <c r="H18" s="51">
        <f t="shared" si="0"/>
        <v>0.025</v>
      </c>
      <c r="I18" s="52">
        <f>(G18/F18)/48*24</f>
        <v>12.5</v>
      </c>
      <c r="J18" s="53">
        <f>H18*J10</f>
        <v>0.75</v>
      </c>
      <c r="K18" s="32"/>
    </row>
    <row r="19" spans="1:11" ht="14.25" thickBot="1" thickTop="1">
      <c r="A19" s="32"/>
      <c r="B19" s="47"/>
      <c r="C19" s="48"/>
      <c r="D19" s="90">
        <v>80</v>
      </c>
      <c r="E19" s="91"/>
      <c r="F19" s="49">
        <v>1</v>
      </c>
      <c r="G19" s="54">
        <f t="shared" si="1"/>
        <v>80</v>
      </c>
      <c r="H19" s="51">
        <f t="shared" si="0"/>
        <v>0.08</v>
      </c>
      <c r="I19" s="52">
        <f>(G19/F19)/24*24</f>
        <v>80</v>
      </c>
      <c r="J19" s="53">
        <f>H19*J10</f>
        <v>2.4</v>
      </c>
      <c r="K19" s="32"/>
    </row>
    <row r="20" spans="1:11" ht="14.25" thickBot="1" thickTop="1">
      <c r="A20" s="32"/>
      <c r="B20" s="55"/>
      <c r="C20" s="56"/>
      <c r="D20" s="90">
        <v>326</v>
      </c>
      <c r="E20" s="91"/>
      <c r="F20" s="49">
        <v>4</v>
      </c>
      <c r="G20" s="54">
        <f t="shared" si="1"/>
        <v>1304</v>
      </c>
      <c r="H20" s="51">
        <f t="shared" si="0"/>
        <v>0.326</v>
      </c>
      <c r="I20" s="52">
        <f>(G20/F20)/96*24</f>
        <v>81.5</v>
      </c>
      <c r="J20" s="53">
        <f>H20*J10</f>
        <v>9.780000000000001</v>
      </c>
      <c r="K20" s="32"/>
    </row>
    <row r="21" spans="1:11" ht="14.25" thickBot="1" thickTop="1">
      <c r="A21" s="32"/>
      <c r="B21" s="47" t="s">
        <v>68</v>
      </c>
      <c r="C21" s="48"/>
      <c r="D21" s="90">
        <v>475</v>
      </c>
      <c r="E21" s="91"/>
      <c r="F21" s="49">
        <v>2</v>
      </c>
      <c r="G21" s="54">
        <f t="shared" si="1"/>
        <v>950</v>
      </c>
      <c r="H21" s="51">
        <f t="shared" si="0"/>
        <v>0.475</v>
      </c>
      <c r="I21" s="52">
        <f>(G21/F21)/48*24</f>
        <v>237.5</v>
      </c>
      <c r="J21" s="53">
        <f>H21*J10</f>
        <v>14.25</v>
      </c>
      <c r="K21" s="32"/>
    </row>
    <row r="22" spans="1:11" ht="14.25" thickBot="1" thickTop="1">
      <c r="A22" s="32"/>
      <c r="B22" s="47" t="s">
        <v>68</v>
      </c>
      <c r="C22" s="48"/>
      <c r="D22" s="90">
        <v>65</v>
      </c>
      <c r="E22" s="91"/>
      <c r="F22" s="49">
        <v>3</v>
      </c>
      <c r="G22" s="54">
        <f t="shared" si="1"/>
        <v>195</v>
      </c>
      <c r="H22" s="51">
        <f t="shared" si="0"/>
        <v>0.065</v>
      </c>
      <c r="I22" s="52">
        <f>(G22/F22)/72*24</f>
        <v>21.666666666666668</v>
      </c>
      <c r="J22" s="53">
        <f>H22*J10</f>
        <v>1.9500000000000002</v>
      </c>
      <c r="K22" s="32"/>
    </row>
    <row r="23" spans="1:11" ht="14.25" thickBot="1" thickTop="1">
      <c r="A23" s="32"/>
      <c r="B23" s="47" t="s">
        <v>68</v>
      </c>
      <c r="C23" s="48"/>
      <c r="D23" s="90">
        <v>98</v>
      </c>
      <c r="E23" s="91"/>
      <c r="F23" s="49">
        <v>1</v>
      </c>
      <c r="G23" s="54">
        <f t="shared" si="1"/>
        <v>98</v>
      </c>
      <c r="H23" s="51">
        <f t="shared" si="0"/>
        <v>0.098</v>
      </c>
      <c r="I23" s="52">
        <f>(G23/F23)/24*24</f>
        <v>98</v>
      </c>
      <c r="J23" s="53">
        <f>H23*J10</f>
        <v>2.94</v>
      </c>
      <c r="K23" s="32"/>
    </row>
    <row r="24" spans="1:11" ht="13.5" thickBot="1">
      <c r="A24" s="32"/>
      <c r="B24" s="57" t="s">
        <v>69</v>
      </c>
      <c r="C24" s="58"/>
      <c r="D24" s="92">
        <f>SUM(D14:E23)</f>
        <v>1944</v>
      </c>
      <c r="E24" s="93"/>
      <c r="F24" s="59">
        <f>SUM(F15:F23)</f>
        <v>20</v>
      </c>
      <c r="G24" s="60">
        <f>D24*F24</f>
        <v>38880</v>
      </c>
      <c r="H24" s="59">
        <f>(G24/1000)/F24</f>
        <v>1.9440000000000002</v>
      </c>
      <c r="I24" s="61">
        <f>SUM(I15:I23)</f>
        <v>989.5</v>
      </c>
      <c r="J24" s="62">
        <f>SUM(J15:J23)</f>
        <v>58.32</v>
      </c>
      <c r="K24" s="32"/>
    </row>
    <row r="25" spans="1:13" ht="13.5" thickBot="1">
      <c r="A25" s="32"/>
      <c r="B25" s="94"/>
      <c r="C25" s="95"/>
      <c r="D25" s="95"/>
      <c r="E25" s="95"/>
      <c r="F25" s="95"/>
      <c r="G25" s="95"/>
      <c r="H25" s="95"/>
      <c r="I25" s="95"/>
      <c r="J25" s="95"/>
      <c r="K25" s="63"/>
      <c r="M25" s="32"/>
    </row>
    <row r="26" spans="1:13" ht="12.7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M26" s="32"/>
    </row>
    <row r="27" spans="1:13" ht="12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M27" s="32"/>
    </row>
    <row r="28" spans="1:13" ht="12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M28" s="32"/>
    </row>
    <row r="29" spans="1:13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M29" s="32"/>
    </row>
    <row r="30" spans="1:13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M30" s="32"/>
    </row>
    <row r="31" spans="1:13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M31" s="32"/>
    </row>
    <row r="32" spans="1:13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M32" s="32"/>
    </row>
    <row r="33" spans="1:13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M33" s="32"/>
    </row>
    <row r="34" spans="1:13" ht="12.75" hidden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M34" s="32"/>
    </row>
    <row r="35" spans="1:13" ht="12.75" hidden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M35" s="32"/>
    </row>
    <row r="36" ht="12.75" hidden="1">
      <c r="A36" s="64"/>
    </row>
  </sheetData>
  <sheetProtection/>
  <mergeCells count="16">
    <mergeCell ref="B8:J8"/>
    <mergeCell ref="F11:G11"/>
    <mergeCell ref="F12:G12"/>
    <mergeCell ref="C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B25:J2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 DE 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Edwin</dc:creator>
  <cp:keywords/>
  <dc:description/>
  <cp:lastModifiedBy>Kevin</cp:lastModifiedBy>
  <cp:lastPrinted>2004-05-19T19:10:11Z</cp:lastPrinted>
  <dcterms:created xsi:type="dcterms:W3CDTF">2004-05-19T17:24:06Z</dcterms:created>
  <dcterms:modified xsi:type="dcterms:W3CDTF">2004-05-21T15:12:18Z</dcterms:modified>
  <cp:category/>
  <cp:version/>
  <cp:contentType/>
  <cp:contentStatus/>
</cp:coreProperties>
</file>